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urasek\Desktop\MŠ TRÁVNÍK\"/>
    </mc:Choice>
  </mc:AlternateContent>
  <xr:revisionPtr revIDLastSave="0" documentId="8_{265D3F9A-74FB-4623-A452-A278246FBCCB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.5 1.5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'1.5 1.5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'1.5 1.5 Pol'!$A$1:$X$41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I50" i="1"/>
  <c r="G42" i="1"/>
  <c r="F42" i="1"/>
  <c r="G41" i="1"/>
  <c r="F41" i="1"/>
  <c r="G39" i="1"/>
  <c r="I39" i="1" s="1"/>
  <c r="I43" i="1" s="1"/>
  <c r="J39" i="1" s="1"/>
  <c r="J43" i="1" s="1"/>
  <c r="F39" i="1"/>
  <c r="G40" i="12"/>
  <c r="Q8" i="12"/>
  <c r="G9" i="12"/>
  <c r="I9" i="12"/>
  <c r="I8" i="12" s="1"/>
  <c r="K9" i="12"/>
  <c r="K8" i="12" s="1"/>
  <c r="M9" i="12"/>
  <c r="M8" i="12" s="1"/>
  <c r="O9" i="12"/>
  <c r="O8" i="12" s="1"/>
  <c r="Q9" i="12"/>
  <c r="V9" i="12"/>
  <c r="G12" i="12"/>
  <c r="G8" i="12" s="1"/>
  <c r="I12" i="12"/>
  <c r="K12" i="12"/>
  <c r="M12" i="12"/>
  <c r="O12" i="12"/>
  <c r="Q12" i="12"/>
  <c r="V12" i="12"/>
  <c r="V8" i="12" s="1"/>
  <c r="G15" i="12"/>
  <c r="M15" i="12" s="1"/>
  <c r="I15" i="12"/>
  <c r="K15" i="12"/>
  <c r="O15" i="12"/>
  <c r="Q15" i="12"/>
  <c r="V15" i="12"/>
  <c r="G18" i="12"/>
  <c r="G17" i="12" s="1"/>
  <c r="I18" i="12"/>
  <c r="K18" i="12"/>
  <c r="O18" i="12"/>
  <c r="O17" i="12" s="1"/>
  <c r="Q18" i="12"/>
  <c r="Q17" i="12" s="1"/>
  <c r="V18" i="12"/>
  <c r="V17" i="12" s="1"/>
  <c r="G19" i="12"/>
  <c r="I19" i="12"/>
  <c r="K19" i="12"/>
  <c r="K17" i="12" s="1"/>
  <c r="M19" i="12"/>
  <c r="O19" i="12"/>
  <c r="Q19" i="12"/>
  <c r="V19" i="12"/>
  <c r="G20" i="12"/>
  <c r="I20" i="12"/>
  <c r="K20" i="12"/>
  <c r="M20" i="12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5" i="12"/>
  <c r="M25" i="12" s="1"/>
  <c r="I25" i="12"/>
  <c r="I17" i="12" s="1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I28" i="12"/>
  <c r="K28" i="12"/>
  <c r="M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AE40" i="12"/>
  <c r="I20" i="1"/>
  <c r="I19" i="1"/>
  <c r="I18" i="1"/>
  <c r="I17" i="1"/>
  <c r="I16" i="1"/>
  <c r="I52" i="1"/>
  <c r="J51" i="1" s="1"/>
  <c r="F43" i="1"/>
  <c r="G23" i="1" s="1"/>
  <c r="G43" i="1"/>
  <c r="G25" i="1" s="1"/>
  <c r="H43" i="1"/>
  <c r="I42" i="1"/>
  <c r="I41" i="1"/>
  <c r="J28" i="1"/>
  <c r="J26" i="1"/>
  <c r="G38" i="1"/>
  <c r="F38" i="1"/>
  <c r="J23" i="1"/>
  <c r="J24" i="1"/>
  <c r="J25" i="1"/>
  <c r="J27" i="1"/>
  <c r="E24" i="1"/>
  <c r="G24" i="1"/>
  <c r="E26" i="1"/>
  <c r="G26" i="1"/>
  <c r="A27" i="1" l="1"/>
  <c r="J41" i="1"/>
  <c r="M18" i="12"/>
  <c r="M17" i="12" s="1"/>
  <c r="AF40" i="12"/>
  <c r="I21" i="1"/>
  <c r="J50" i="1"/>
  <c r="J52" i="1" s="1"/>
  <c r="J42" i="1"/>
  <c r="G28" i="1" l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Jurasek</author>
  </authors>
  <commentList>
    <comment ref="S6" authorId="0" shapeId="0" xr:uid="{37FA2BDD-7EF9-43D3-BF18-DA87316DB36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EA461F5-CFBA-4210-A1F1-F0229FB9817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<sst xmlns="http://schemas.openxmlformats.org/spreadsheetml/2006/main" count="315" uniqueCount="157">
  <si>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</si>
  <si>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</si>
  <si>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</si>
  <si>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</si>
  <si>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</si>
  <si>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</si>
  <si>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</si>
  <si>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</si>
  <si>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</si>
  <si>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</si>
  <si>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</si>
  <si>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</si>
  <si>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</si>
  <si>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</si>
  <si>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</si>
  <si>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</si>
  <si>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</si>
  <si>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</si>
  <si>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</si>
  <si>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</si>
  <si>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</si>
  <si>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</si>
  <si>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</si>
  <si>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</si>
  <si>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</si>
  <si>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</si>
  <si>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</si>
  <si>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</si>
  <si>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</si>
  <si>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</si>
  <si>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</si>
  <si>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</si>
  <si>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</si>
  <si>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</si>
  <si>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</si>
  <si>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</si>
  <si>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</si>
  <si>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</si>
  <si>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</si>
  <si>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</si>
  <si>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</si>
  <si>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</si>
  <si>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</si>
  <si>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1.5</t>
  </si>
  <si>
    <t>VNITŘNÍ PLYNOVOD</t>
  </si>
  <si>
    <t>Objekt:</t>
  </si>
  <si>
    <t>Rozpočet:</t>
  </si>
  <si>
    <t>170</t>
  </si>
  <si>
    <t>MATEŘSKÁ ŠKOLA</t>
  </si>
  <si>
    <t>Stavba</t>
  </si>
  <si>
    <t>Stavební objekt</t>
  </si>
  <si>
    <t>Celkem za stavbu</t>
  </si>
  <si>
    <t>CZK</t>
  </si>
  <si>
    <t>Rekapitulace dílů</t>
  </si>
  <si>
    <t>Typ dílu</t>
  </si>
  <si>
    <t>96</t>
  </si>
  <si>
    <t>Bourání konstrukcí</t>
  </si>
  <si>
    <t>723</t>
  </si>
  <si>
    <t>Vnitřní plynovod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</si>
  <si>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</si>
  <si>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</si>
  <si>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</si>
  <si>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</si>
  <si>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</si>
  <si>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</si>
  <si>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</si>
  <si>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</si>
  <si>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</si>
  <si>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</si>
  <si>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</si>
  <si>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</si>
  <si>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</si>
  <si>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</si>
  <si>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</si>
  <si>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</si>
  <si>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</si>
  <si>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</si>
  <si>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</si>
  <si>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</si>
  <si>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</si>
  <si>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</si>
  <si>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</si>
  <si>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</si>
  <si>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</si>
  <si>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</si>
  <si>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</si>
  <si>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</si>
  <si>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</si>
  <si>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</si>
  <si>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971033121R00</t>
  </si>
  <si>
    <t>Vybourání otvorů ve zdivu cihelném vrtání otvorů ve zdivu z jakýchkoliv cihel pálených  průměru do 30 mm, do hloubky 150 mm</t>
  </si>
  <si>
    <t>kus</t>
  </si>
  <si>
    <t>801-3</t>
  </si>
  <si>
    <t>RTS 24/ I</t>
  </si>
  <si>
    <t>Práce</t>
  </si>
  <si>
    <t>POL1_</t>
  </si>
  <si>
    <t>základovém nebo nadzákladovém,</t>
  </si>
  <si>
    <t>SPI</t>
  </si>
  <si>
    <t>Včetně pomocného lešení o výšce podlahy do 1900 mm a pro zatížení do 1,5 kPa  (150 kg/m2).</t>
  </si>
  <si>
    <t>POP</t>
  </si>
  <si>
    <t>971033123R00</t>
  </si>
  <si>
    <t>Vybourání otvorů ve zdivu cihelném vrtání otvorů ve zdivu z jakýchkoliv cihel pálených  průměru do 30 mm, do hloubky 450 mm</t>
  </si>
  <si>
    <t>972012211R00</t>
  </si>
  <si>
    <t>Vybourání otvorů  z lehkých betonů v prefabrikovaných stropech tloušťky přes 120 mm, plochy do 0,09 m2</t>
  </si>
  <si>
    <t>včetně pomocného lešení o výšce podlahy do 1900 mm a pro zatížení do 1,5 kPa  (150 kg/m2),</t>
  </si>
  <si>
    <t>722220861R00</t>
  </si>
  <si>
    <t>Demontáž armatur závitových se dvěma závity, G 3/4"</t>
  </si>
  <si>
    <t>800-721</t>
  </si>
  <si>
    <t>722220862R00</t>
  </si>
  <si>
    <t>Demontáž armatur závitových se dvěma závity, G 5/4"</t>
  </si>
  <si>
    <t>723120804R00</t>
  </si>
  <si>
    <t>Demontáž potrubí svařovaného z trubek závitových do DN 25</t>
  </si>
  <si>
    <t>m</t>
  </si>
  <si>
    <t>723150366R00</t>
  </si>
  <si>
    <t>Potrubí ocel. černé svařované - chráničky D 44,5 mm, s 2,6 mm</t>
  </si>
  <si>
    <t>723163105R00</t>
  </si>
  <si>
    <t>Potrubí z měděných trubek měděné potrubí, D 28 mm, s 1,5 mm, pájení pomocí kapilárních pájecích tvarovek</t>
  </si>
  <si>
    <t>včetně tvarovek, bez zednických výpomocí,</t>
  </si>
  <si>
    <t>Včetně pomocného lešení o výšce podlahy do 1900 mm a pro zatížení do 1,5 kPa.</t>
  </si>
  <si>
    <t>723190901R00</t>
  </si>
  <si>
    <t>Opravy plynovodního potrubí doplňkové práce  uzavření nebo otevření plynového potrubí při opravách</t>
  </si>
  <si>
    <t>723190907R00</t>
  </si>
  <si>
    <t>Opravy plynovodního potrubí doplňkové práce  odvzdušnění a napuštění plynového potrubí</t>
  </si>
  <si>
    <t>723190909R00</t>
  </si>
  <si>
    <t>Opravy plynovodního potrubí doplňkové práce  neúřední tlaková zkouška dosavadního potrubí</t>
  </si>
  <si>
    <t>Indiv</t>
  </si>
  <si>
    <t>723190914R00</t>
  </si>
  <si>
    <t>Opravy plynovodního potrubí navaření odbočky na potrubí  DN 25</t>
  </si>
  <si>
    <t>723239101R00</t>
  </si>
  <si>
    <t>Montáž plynovodních armatur se dvěma závity  , G 1/2"</t>
  </si>
  <si>
    <t>723239102R00</t>
  </si>
  <si>
    <t>Montáž plynovodních armatur se dvěma závity  , G 3/4"</t>
  </si>
  <si>
    <t>725610810R00</t>
  </si>
  <si>
    <t>Demontáž plynových sporáků normálních nebo kombinovaných</t>
  </si>
  <si>
    <t>soubor</t>
  </si>
  <si>
    <t>733191915R00</t>
  </si>
  <si>
    <t>Opravy rozvodu potrubí z ocelových trubek závitových normálních i zesílených  zaslepení zkováním a zavařením, DN 25</t>
  </si>
  <si>
    <t>800-731</t>
  </si>
  <si>
    <t>a01</t>
  </si>
  <si>
    <t>revize plynu</t>
  </si>
  <si>
    <t>ks</t>
  </si>
  <si>
    <t>Vlastní</t>
  </si>
  <si>
    <t>a02</t>
  </si>
  <si>
    <t>kul.kohout 3/4"</t>
  </si>
  <si>
    <t>a03</t>
  </si>
  <si>
    <t>hadice plyn. nerez. korug. 1/2" 0,4m</t>
  </si>
  <si>
    <t>a04</t>
  </si>
  <si>
    <t>úprava prostupu střechou</t>
  </si>
  <si>
    <t>Specifikace</t>
  </si>
  <si>
    <t>POL3_</t>
  </si>
  <si>
    <t>998723201R00</t>
  </si>
  <si>
    <t>Přesun hmot pro vnitřní plynovod v objektech výšky do 6 m</t>
  </si>
  <si>
    <t>Přesun hmot</t>
  </si>
  <si>
    <t>POL7_</t>
  </si>
  <si>
    <t>vodorovně do 50 m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</si>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</sst>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9PWXOPC0ggaQfJ/e/NskAAkQapXdsBAQ7blRlrmJy5TxME3QtB9kLyASUtgw2oWr3h6j+K/z2GifmS51HslfIA==" saltValue="Jho+oVX7Ldp9nQDeU2kjP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5"/>
  <sheetViews>
    <sheetView showGridLines="0" topLeftCell="B15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47</v>
      </c>
      <c r="E2" s="115" t="s">
        <v>48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45</v>
      </c>
      <c r="C3" s="113"/>
      <c r="D3" s="119" t="s">
        <v>43</v>
      </c>
      <c r="E3" s="120" t="s">
        <v>44</v>
      </c>
      <c r="F3" s="121"/>
      <c r="G3" s="121"/>
      <c r="H3" s="121"/>
      <c r="I3" s="121"/>
      <c r="J3" s="122"/>
    </row>
    <row r="4" spans="1:15" ht="23.25" customHeight="1" x14ac:dyDescent="0.2">
      <c r="A4" s="111">
        <v>398</v>
      </c>
      <c r="B4" s="123" t="s">
        <v>46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SUMIF(F50:F51,A16,I50:I51)+SUMIF(F50:F51,"PSU",I50:I51)</f>
        <v>0</v>
      </c>
      <c r="J16" s="85"/>
    </row>
    <row r="17" spans="1:10" ht="23.25" customHeight="1" x14ac:dyDescent="0.2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SUMIF(F50:F51,A17,I50:I51)</f>
        <v>0</v>
      </c>
      <c r="J17" s="85"/>
    </row>
    <row r="18" spans="1:10" ht="23.25" customHeight="1" x14ac:dyDescent="0.2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SUMIF(F50:F51,A18,I50:I51)</f>
        <v>0</v>
      </c>
      <c r="J18" s="85"/>
    </row>
    <row r="19" spans="1:10" ht="23.25" customHeight="1" x14ac:dyDescent="0.2">
      <c r="A19" s="199" t="s">
        <v>59</v>
      </c>
      <c r="B19" s="38" t="s">
        <v>27</v>
      </c>
      <c r="C19" s="62"/>
      <c r="D19" s="63"/>
      <c r="E19" s="83"/>
      <c r="F19" s="84"/>
      <c r="G19" s="83"/>
      <c r="H19" s="84"/>
      <c r="I19" s="83">
        <f>SUMIF(F50:F51,A19,I50:I51)</f>
        <v>0</v>
      </c>
      <c r="J19" s="85"/>
    </row>
    <row r="20" spans="1:10" ht="23.25" customHeight="1" x14ac:dyDescent="0.2">
      <c r="A20" s="199" t="s">
        <v>60</v>
      </c>
      <c r="B20" s="38" t="s">
        <v>28</v>
      </c>
      <c r="C20" s="62"/>
      <c r="D20" s="63"/>
      <c r="E20" s="83"/>
      <c r="F20" s="84"/>
      <c r="G20" s="83"/>
      <c r="H20" s="84"/>
      <c r="I20" s="83">
        <f>SUMIF(F50:F51,A20,I50:I51)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A27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25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7">
        <v>1</v>
      </c>
      <c r="B39" s="148" t="s">
        <v>49</v>
      </c>
      <c r="C39" s="149"/>
      <c r="D39" s="149"/>
      <c r="E39" s="149"/>
      <c r="F39" s="150">
        <f>'1.5 1.5 Pol'!AE40</f>
        <v>0</v>
      </c>
      <c r="G39" s="151">
        <f>'1.5 1.5 Pol'!AF40</f>
        <v>0</v>
      </c>
      <c r="H39" s="152"/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5"/>
      <c r="C40" s="156" t="s">
        <v>50</v>
      </c>
      <c r="D40" s="156"/>
      <c r="E40" s="156"/>
      <c r="F40" s="157"/>
      <c r="G40" s="158"/>
      <c r="H40" s="158"/>
      <c r="I40" s="159"/>
      <c r="J40" s="160"/>
    </row>
    <row r="41" spans="1:10" ht="25.5" hidden="1" customHeight="1" x14ac:dyDescent="0.2">
      <c r="A41" s="137">
        <v>2</v>
      </c>
      <c r="B41" s="155" t="s">
        <v>43</v>
      </c>
      <c r="C41" s="156" t="s">
        <v>44</v>
      </c>
      <c r="D41" s="156"/>
      <c r="E41" s="156"/>
      <c r="F41" s="157">
        <f>'1.5 1.5 Pol'!AE40</f>
        <v>0</v>
      </c>
      <c r="G41" s="158">
        <f>'1.5 1.5 Pol'!AF40</f>
        <v>0</v>
      </c>
      <c r="H41" s="158"/>
      <c r="I41" s="159">
        <f>F41+G41+H41</f>
        <v>0</v>
      </c>
      <c r="J41" s="160" t="str">
        <f>IF(CenaCelkemVypocet=0,"",I41/CenaCelkemVypocet*100)</f>
        <v/>
      </c>
    </row>
    <row r="42" spans="1:10" ht="25.5" hidden="1" customHeight="1" x14ac:dyDescent="0.2">
      <c r="A42" s="137">
        <v>3</v>
      </c>
      <c r="B42" s="161" t="s">
        <v>43</v>
      </c>
      <c r="C42" s="149" t="s">
        <v>44</v>
      </c>
      <c r="D42" s="149"/>
      <c r="E42" s="149"/>
      <c r="F42" s="162">
        <f>'1.5 1.5 Pol'!AE40</f>
        <v>0</v>
      </c>
      <c r="G42" s="152">
        <f>'1.5 1.5 Pol'!AF40</f>
        <v>0</v>
      </c>
      <c r="H42" s="152"/>
      <c r="I42" s="153">
        <f>F42+G42+H42</f>
        <v>0</v>
      </c>
      <c r="J42" s="154" t="str">
        <f>IF(CenaCelkemVypocet=0,"",I42/CenaCelkemVypocet*100)</f>
        <v/>
      </c>
    </row>
    <row r="43" spans="1:10" ht="25.5" hidden="1" customHeight="1" x14ac:dyDescent="0.2">
      <c r="A43" s="137"/>
      <c r="B43" s="163" t="s">
        <v>51</v>
      </c>
      <c r="C43" s="164"/>
      <c r="D43" s="164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7">
        <f>SUMIF(A39:A42,"=1",I39:I42)</f>
        <v>0</v>
      </c>
      <c r="J43" s="168">
        <f>SUMIF(A39:A42,"=1",J39:J42)</f>
        <v>0</v>
      </c>
    </row>
    <row r="47" spans="1:10" ht="15.75" x14ac:dyDescent="0.25">
      <c r="B47" s="179" t="s">
        <v>53</v>
      </c>
    </row>
    <row r="49" spans="1:10" ht="25.5" customHeight="1" x14ac:dyDescent="0.2">
      <c r="A49" s="181"/>
      <c r="B49" s="184" t="s">
        <v>17</v>
      </c>
      <c r="C49" s="184" t="s">
        <v>5</v>
      </c>
      <c r="D49" s="185"/>
      <c r="E49" s="185"/>
      <c r="F49" s="186" t="s">
        <v>54</v>
      </c>
      <c r="G49" s="186"/>
      <c r="H49" s="186"/>
      <c r="I49" s="186" t="s">
        <v>29</v>
      </c>
      <c r="J49" s="186" t="s">
        <v>0</v>
      </c>
    </row>
    <row r="50" spans="1:10" ht="36.75" customHeight="1" x14ac:dyDescent="0.2">
      <c r="A50" s="182"/>
      <c r="B50" s="187" t="s">
        <v>55</v>
      </c>
      <c r="C50" s="188" t="s">
        <v>56</v>
      </c>
      <c r="D50" s="189"/>
      <c r="E50" s="189"/>
      <c r="F50" s="195" t="s">
        <v>24</v>
      </c>
      <c r="G50" s="196"/>
      <c r="H50" s="196"/>
      <c r="I50" s="196">
        <f>'1.5 1.5 Pol'!G8</f>
        <v>0</v>
      </c>
      <c r="J50" s="193" t="str">
        <f>IF(I52=0,"",I50/I52*100)</f>
        <v/>
      </c>
    </row>
    <row r="51" spans="1:10" ht="36.75" customHeight="1" x14ac:dyDescent="0.2">
      <c r="A51" s="182"/>
      <c r="B51" s="187" t="s">
        <v>57</v>
      </c>
      <c r="C51" s="188" t="s">
        <v>58</v>
      </c>
      <c r="D51" s="189"/>
      <c r="E51" s="189"/>
      <c r="F51" s="195" t="s">
        <v>25</v>
      </c>
      <c r="G51" s="196"/>
      <c r="H51" s="196"/>
      <c r="I51" s="196">
        <f>'1.5 1.5 Pol'!G17</f>
        <v>0</v>
      </c>
      <c r="J51" s="193" t="str">
        <f>IF(I52=0,"",I51/I52*100)</f>
        <v/>
      </c>
    </row>
    <row r="52" spans="1:10" ht="25.5" customHeight="1" x14ac:dyDescent="0.2">
      <c r="A52" s="183"/>
      <c r="B52" s="190" t="s">
        <v>1</v>
      </c>
      <c r="C52" s="191"/>
      <c r="D52" s="192"/>
      <c r="E52" s="192"/>
      <c r="F52" s="197"/>
      <c r="G52" s="198"/>
      <c r="H52" s="198"/>
      <c r="I52" s="198">
        <f>SUM(I50:I51)</f>
        <v>0</v>
      </c>
      <c r="J52" s="194">
        <f>SUM(J50:J51)</f>
        <v>0</v>
      </c>
    </row>
    <row r="53" spans="1:10" x14ac:dyDescent="0.2">
      <c r="F53" s="135"/>
      <c r="G53" s="135"/>
      <c r="H53" s="135"/>
      <c r="I53" s="135"/>
      <c r="J53" s="136"/>
    </row>
    <row r="54" spans="1:10" x14ac:dyDescent="0.2">
      <c r="F54" s="135"/>
      <c r="G54" s="135"/>
      <c r="H54" s="135"/>
      <c r="I54" s="135"/>
      <c r="J54" s="136"/>
    </row>
    <row r="55" spans="1:10" x14ac:dyDescent="0.2">
      <c r="F55" s="135"/>
      <c r="G55" s="135"/>
      <c r="H55" s="135"/>
      <c r="I55" s="135"/>
      <c r="J55" s="136"/>
    </row>
  </sheetData>
  <sheetProtection algorithmName="SHA-512" hashValue="+GEOdrR+kX39jfkxT788TpXkAnt4Q/ck2iB+wDtr3rmBdBjuLWXtqLulMLfn1lOejtmYjCXpq7B4E1t88dFBcQ==" saltValue="5F4DbjaADsZ6e8aKWvgXY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0:E50"/>
    <mergeCell ref="C51:E51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zo0hm4DbZIfOcw1UOppL6KiOJZmdfouiKKaV+WEuKoOvRkgJuJvJI/Xpn0FUo8O9xee7uaIucsTm7ZOCMCMU/Q==" saltValue="sVene+hDunQzqvAK9dBpE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10053-DDDB-4E0F-B64A-55D3199DC5E8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0" t="s">
        <v>61</v>
      </c>
      <c r="B1" s="200"/>
      <c r="C1" s="200"/>
      <c r="D1" s="200"/>
      <c r="E1" s="200"/>
      <c r="F1" s="200"/>
      <c r="G1" s="200"/>
      <c r="AG1" t="s">
        <v>62</v>
      </c>
    </row>
    <row r="2" spans="1:60" ht="24.95" customHeight="1" x14ac:dyDescent="0.2">
      <c r="A2" s="201" t="s">
        <v>7</v>
      </c>
      <c r="B2" s="49" t="s">
        <v>47</v>
      </c>
      <c r="C2" s="204" t="s">
        <v>48</v>
      </c>
      <c r="D2" s="202"/>
      <c r="E2" s="202"/>
      <c r="F2" s="202"/>
      <c r="G2" s="203"/>
      <c r="AG2" t="s">
        <v>63</v>
      </c>
    </row>
    <row r="3" spans="1:60" ht="24.95" customHeight="1" x14ac:dyDescent="0.2">
      <c r="A3" s="201" t="s">
        <v>8</v>
      </c>
      <c r="B3" s="49" t="s">
        <v>43</v>
      </c>
      <c r="C3" s="204" t="s">
        <v>44</v>
      </c>
      <c r="D3" s="202"/>
      <c r="E3" s="202"/>
      <c r="F3" s="202"/>
      <c r="G3" s="203"/>
      <c r="AC3" s="180" t="s">
        <v>63</v>
      </c>
      <c r="AG3" t="s">
        <v>64</v>
      </c>
    </row>
    <row r="4" spans="1:60" ht="24.95" customHeight="1" x14ac:dyDescent="0.2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65</v>
      </c>
    </row>
    <row r="5" spans="1:60" x14ac:dyDescent="0.2">
      <c r="D5" s="10"/>
    </row>
    <row r="6" spans="1:60" ht="38.25" x14ac:dyDescent="0.2">
      <c r="A6" s="211" t="s">
        <v>66</v>
      </c>
      <c r="B6" s="213" t="s">
        <v>67</v>
      </c>
      <c r="C6" s="213" t="s">
        <v>68</v>
      </c>
      <c r="D6" s="212" t="s">
        <v>69</v>
      </c>
      <c r="E6" s="211" t="s">
        <v>70</v>
      </c>
      <c r="F6" s="210" t="s">
        <v>71</v>
      </c>
      <c r="G6" s="211" t="s">
        <v>29</v>
      </c>
      <c r="H6" s="214" t="s">
        <v>30</v>
      </c>
      <c r="I6" s="214" t="s">
        <v>72</v>
      </c>
      <c r="J6" s="214" t="s">
        <v>31</v>
      </c>
      <c r="K6" s="214" t="s">
        <v>73</v>
      </c>
      <c r="L6" s="214" t="s">
        <v>74</v>
      </c>
      <c r="M6" s="214" t="s">
        <v>75</v>
      </c>
      <c r="N6" s="214" t="s">
        <v>76</v>
      </c>
      <c r="O6" s="214" t="s">
        <v>77</v>
      </c>
      <c r="P6" s="214" t="s">
        <v>78</v>
      </c>
      <c r="Q6" s="214" t="s">
        <v>79</v>
      </c>
      <c r="R6" s="214" t="s">
        <v>80</v>
      </c>
      <c r="S6" s="214" t="s">
        <v>81</v>
      </c>
      <c r="T6" s="214" t="s">
        <v>82</v>
      </c>
      <c r="U6" s="214" t="s">
        <v>83</v>
      </c>
      <c r="V6" s="214" t="s">
        <v>84</v>
      </c>
      <c r="W6" s="214" t="s">
        <v>85</v>
      </c>
      <c r="X6" s="214" t="s">
        <v>86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28" t="s">
        <v>87</v>
      </c>
      <c r="B8" s="229" t="s">
        <v>55</v>
      </c>
      <c r="C8" s="253" t="s">
        <v>56</v>
      </c>
      <c r="D8" s="230"/>
      <c r="E8" s="231"/>
      <c r="F8" s="232"/>
      <c r="G8" s="232">
        <f>SUMIF(AG9:AG16,"&lt;&gt;NOR",G9:G16)</f>
        <v>0</v>
      </c>
      <c r="H8" s="232"/>
      <c r="I8" s="232">
        <f>SUM(I9:I16)</f>
        <v>0</v>
      </c>
      <c r="J8" s="232"/>
      <c r="K8" s="232">
        <f>SUM(K9:K16)</f>
        <v>0</v>
      </c>
      <c r="L8" s="232"/>
      <c r="M8" s="232">
        <f>SUM(M9:M16)</f>
        <v>0</v>
      </c>
      <c r="N8" s="232"/>
      <c r="O8" s="232">
        <f>SUM(O9:O16)</f>
        <v>0</v>
      </c>
      <c r="P8" s="232"/>
      <c r="Q8" s="232">
        <f>SUM(Q9:Q16)</f>
        <v>0</v>
      </c>
      <c r="R8" s="232"/>
      <c r="S8" s="232"/>
      <c r="T8" s="233"/>
      <c r="U8" s="227"/>
      <c r="V8" s="227">
        <f>SUM(V9:V16)</f>
        <v>0.58000000000000007</v>
      </c>
      <c r="W8" s="227"/>
      <c r="X8" s="227"/>
      <c r="AG8" t="s">
        <v>88</v>
      </c>
    </row>
    <row r="9" spans="1:60" ht="22.5" outlineLevel="1" x14ac:dyDescent="0.2">
      <c r="A9" s="234">
        <v>1</v>
      </c>
      <c r="B9" s="235" t="s">
        <v>89</v>
      </c>
      <c r="C9" s="254" t="s">
        <v>90</v>
      </c>
      <c r="D9" s="236" t="s">
        <v>91</v>
      </c>
      <c r="E9" s="237">
        <v>1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9">
        <v>0</v>
      </c>
      <c r="O9" s="239">
        <f>ROUND(E9*N9,2)</f>
        <v>0</v>
      </c>
      <c r="P9" s="239">
        <v>2.0000000000000001E-4</v>
      </c>
      <c r="Q9" s="239">
        <f>ROUND(E9*P9,2)</f>
        <v>0</v>
      </c>
      <c r="R9" s="239" t="s">
        <v>92</v>
      </c>
      <c r="S9" s="239" t="s">
        <v>93</v>
      </c>
      <c r="T9" s="240" t="s">
        <v>93</v>
      </c>
      <c r="U9" s="225">
        <v>4.4999999999999998E-2</v>
      </c>
      <c r="V9" s="225">
        <f>ROUND(E9*U9,2)</f>
        <v>0.05</v>
      </c>
      <c r="W9" s="225"/>
      <c r="X9" s="225" t="s">
        <v>94</v>
      </c>
      <c r="Y9" s="215"/>
      <c r="Z9" s="215"/>
      <c r="AA9" s="215"/>
      <c r="AB9" s="215"/>
      <c r="AC9" s="215"/>
      <c r="AD9" s="215"/>
      <c r="AE9" s="215"/>
      <c r="AF9" s="215"/>
      <c r="AG9" s="215" t="s">
        <v>95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22"/>
      <c r="B10" s="223"/>
      <c r="C10" s="255" t="s">
        <v>96</v>
      </c>
      <c r="D10" s="241"/>
      <c r="E10" s="241"/>
      <c r="F10" s="241"/>
      <c r="G10" s="241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  <c r="W10" s="225"/>
      <c r="X10" s="225"/>
      <c r="Y10" s="215"/>
      <c r="Z10" s="215"/>
      <c r="AA10" s="215"/>
      <c r="AB10" s="215"/>
      <c r="AC10" s="215"/>
      <c r="AD10" s="215"/>
      <c r="AE10" s="215"/>
      <c r="AF10" s="215"/>
      <c r="AG10" s="215" t="s">
        <v>97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22"/>
      <c r="B11" s="223"/>
      <c r="C11" s="256" t="s">
        <v>98</v>
      </c>
      <c r="D11" s="242"/>
      <c r="E11" s="242"/>
      <c r="F11" s="242"/>
      <c r="G11" s="242"/>
      <c r="H11" s="225"/>
      <c r="I11" s="225"/>
      <c r="J11" s="225"/>
      <c r="K11" s="225"/>
      <c r="L11" s="225"/>
      <c r="M11" s="225"/>
      <c r="N11" s="225"/>
      <c r="O11" s="225"/>
      <c r="P11" s="225"/>
      <c r="Q11" s="225"/>
      <c r="R11" s="225"/>
      <c r="S11" s="225"/>
      <c r="T11" s="225"/>
      <c r="U11" s="225"/>
      <c r="V11" s="225"/>
      <c r="W11" s="225"/>
      <c r="X11" s="225"/>
      <c r="Y11" s="215"/>
      <c r="Z11" s="215"/>
      <c r="AA11" s="215"/>
      <c r="AB11" s="215"/>
      <c r="AC11" s="215"/>
      <c r="AD11" s="215"/>
      <c r="AE11" s="215"/>
      <c r="AF11" s="215"/>
      <c r="AG11" s="215" t="s">
        <v>99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ht="22.5" outlineLevel="1" x14ac:dyDescent="0.2">
      <c r="A12" s="234">
        <v>2</v>
      </c>
      <c r="B12" s="235" t="s">
        <v>100</v>
      </c>
      <c r="C12" s="254" t="s">
        <v>101</v>
      </c>
      <c r="D12" s="236" t="s">
        <v>91</v>
      </c>
      <c r="E12" s="237">
        <v>1</v>
      </c>
      <c r="F12" s="238"/>
      <c r="G12" s="239">
        <f>ROUND(E12*F12,2)</f>
        <v>0</v>
      </c>
      <c r="H12" s="238"/>
      <c r="I12" s="239">
        <f>ROUND(E12*H12,2)</f>
        <v>0</v>
      </c>
      <c r="J12" s="238"/>
      <c r="K12" s="239">
        <f>ROUND(E12*J12,2)</f>
        <v>0</v>
      </c>
      <c r="L12" s="239">
        <v>21</v>
      </c>
      <c r="M12" s="239">
        <f>G12*(1+L12/100)</f>
        <v>0</v>
      </c>
      <c r="N12" s="239">
        <v>0</v>
      </c>
      <c r="O12" s="239">
        <f>ROUND(E12*N12,2)</f>
        <v>0</v>
      </c>
      <c r="P12" s="239">
        <v>5.9999999999999995E-4</v>
      </c>
      <c r="Q12" s="239">
        <f>ROUND(E12*P12,2)</f>
        <v>0</v>
      </c>
      <c r="R12" s="239" t="s">
        <v>92</v>
      </c>
      <c r="S12" s="239" t="s">
        <v>93</v>
      </c>
      <c r="T12" s="240" t="s">
        <v>93</v>
      </c>
      <c r="U12" s="225">
        <v>0.23400000000000001</v>
      </c>
      <c r="V12" s="225">
        <f>ROUND(E12*U12,2)</f>
        <v>0.23</v>
      </c>
      <c r="W12" s="225"/>
      <c r="X12" s="225" t="s">
        <v>94</v>
      </c>
      <c r="Y12" s="215"/>
      <c r="Z12" s="215"/>
      <c r="AA12" s="215"/>
      <c r="AB12" s="215"/>
      <c r="AC12" s="215"/>
      <c r="AD12" s="215"/>
      <c r="AE12" s="215"/>
      <c r="AF12" s="215"/>
      <c r="AG12" s="215" t="s">
        <v>95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22"/>
      <c r="B13" s="223"/>
      <c r="C13" s="255" t="s">
        <v>96</v>
      </c>
      <c r="D13" s="241"/>
      <c r="E13" s="241"/>
      <c r="F13" s="241"/>
      <c r="G13" s="241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5"/>
      <c r="Y13" s="215"/>
      <c r="Z13" s="215"/>
      <c r="AA13" s="215"/>
      <c r="AB13" s="215"/>
      <c r="AC13" s="215"/>
      <c r="AD13" s="215"/>
      <c r="AE13" s="215"/>
      <c r="AF13" s="215"/>
      <c r="AG13" s="215" t="s">
        <v>97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22"/>
      <c r="B14" s="223"/>
      <c r="C14" s="256" t="s">
        <v>98</v>
      </c>
      <c r="D14" s="242"/>
      <c r="E14" s="242"/>
      <c r="F14" s="242"/>
      <c r="G14" s="242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15"/>
      <c r="Z14" s="215"/>
      <c r="AA14" s="215"/>
      <c r="AB14" s="215"/>
      <c r="AC14" s="215"/>
      <c r="AD14" s="215"/>
      <c r="AE14" s="215"/>
      <c r="AF14" s="215"/>
      <c r="AG14" s="215" t="s">
        <v>99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ht="22.5" outlineLevel="1" x14ac:dyDescent="0.2">
      <c r="A15" s="234">
        <v>3</v>
      </c>
      <c r="B15" s="235" t="s">
        <v>102</v>
      </c>
      <c r="C15" s="254" t="s">
        <v>103</v>
      </c>
      <c r="D15" s="236" t="s">
        <v>91</v>
      </c>
      <c r="E15" s="237">
        <v>1</v>
      </c>
      <c r="F15" s="238"/>
      <c r="G15" s="239">
        <f>ROUND(E15*F15,2)</f>
        <v>0</v>
      </c>
      <c r="H15" s="238"/>
      <c r="I15" s="239">
        <f>ROUND(E15*H15,2)</f>
        <v>0</v>
      </c>
      <c r="J15" s="238"/>
      <c r="K15" s="239">
        <f>ROUND(E15*J15,2)</f>
        <v>0</v>
      </c>
      <c r="L15" s="239">
        <v>21</v>
      </c>
      <c r="M15" s="239">
        <f>G15*(1+L15/100)</f>
        <v>0</v>
      </c>
      <c r="N15" s="239">
        <v>1.33E-3</v>
      </c>
      <c r="O15" s="239">
        <f>ROUND(E15*N15,2)</f>
        <v>0</v>
      </c>
      <c r="P15" s="239">
        <v>2E-3</v>
      </c>
      <c r="Q15" s="239">
        <f>ROUND(E15*P15,2)</f>
        <v>0</v>
      </c>
      <c r="R15" s="239" t="s">
        <v>92</v>
      </c>
      <c r="S15" s="239" t="s">
        <v>93</v>
      </c>
      <c r="T15" s="240" t="s">
        <v>93</v>
      </c>
      <c r="U15" s="225">
        <v>0.30099999999999999</v>
      </c>
      <c r="V15" s="225">
        <f>ROUND(E15*U15,2)</f>
        <v>0.3</v>
      </c>
      <c r="W15" s="225"/>
      <c r="X15" s="225" t="s">
        <v>94</v>
      </c>
      <c r="Y15" s="215"/>
      <c r="Z15" s="215"/>
      <c r="AA15" s="215"/>
      <c r="AB15" s="215"/>
      <c r="AC15" s="215"/>
      <c r="AD15" s="215"/>
      <c r="AE15" s="215"/>
      <c r="AF15" s="215"/>
      <c r="AG15" s="215" t="s">
        <v>95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22"/>
      <c r="B16" s="223"/>
      <c r="C16" s="255" t="s">
        <v>104</v>
      </c>
      <c r="D16" s="241"/>
      <c r="E16" s="241"/>
      <c r="F16" s="241"/>
      <c r="G16" s="241"/>
      <c r="H16" s="225"/>
      <c r="I16" s="225"/>
      <c r="J16" s="225"/>
      <c r="K16" s="225"/>
      <c r="L16" s="225"/>
      <c r="M16" s="225"/>
      <c r="N16" s="225"/>
      <c r="O16" s="225"/>
      <c r="P16" s="225"/>
      <c r="Q16" s="225"/>
      <c r="R16" s="225"/>
      <c r="S16" s="225"/>
      <c r="T16" s="225"/>
      <c r="U16" s="225"/>
      <c r="V16" s="225"/>
      <c r="W16" s="225"/>
      <c r="X16" s="225"/>
      <c r="Y16" s="215"/>
      <c r="Z16" s="215"/>
      <c r="AA16" s="215"/>
      <c r="AB16" s="215"/>
      <c r="AC16" s="215"/>
      <c r="AD16" s="215"/>
      <c r="AE16" s="215"/>
      <c r="AF16" s="215"/>
      <c r="AG16" s="215" t="s">
        <v>97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x14ac:dyDescent="0.2">
      <c r="A17" s="228" t="s">
        <v>87</v>
      </c>
      <c r="B17" s="229" t="s">
        <v>57</v>
      </c>
      <c r="C17" s="253" t="s">
        <v>58</v>
      </c>
      <c r="D17" s="230"/>
      <c r="E17" s="231"/>
      <c r="F17" s="232"/>
      <c r="G17" s="232">
        <f>SUMIF(AG18:AG38,"&lt;&gt;NOR",G18:G38)</f>
        <v>0</v>
      </c>
      <c r="H17" s="232"/>
      <c r="I17" s="232">
        <f>SUM(I18:I38)</f>
        <v>0</v>
      </c>
      <c r="J17" s="232"/>
      <c r="K17" s="232">
        <f>SUM(K18:K38)</f>
        <v>0</v>
      </c>
      <c r="L17" s="232"/>
      <c r="M17" s="232">
        <f>SUM(M18:M38)</f>
        <v>0</v>
      </c>
      <c r="N17" s="232"/>
      <c r="O17" s="232">
        <f>SUM(O18:O38)</f>
        <v>0.01</v>
      </c>
      <c r="P17" s="232"/>
      <c r="Q17" s="232">
        <f>SUM(Q18:Q38)</f>
        <v>0.14000000000000001</v>
      </c>
      <c r="R17" s="232"/>
      <c r="S17" s="232"/>
      <c r="T17" s="233"/>
      <c r="U17" s="227"/>
      <c r="V17" s="227">
        <f>SUM(V18:V38)</f>
        <v>8.15</v>
      </c>
      <c r="W17" s="227"/>
      <c r="X17" s="227"/>
      <c r="AG17" t="s">
        <v>88</v>
      </c>
    </row>
    <row r="18" spans="1:60" outlineLevel="1" x14ac:dyDescent="0.2">
      <c r="A18" s="243">
        <v>4</v>
      </c>
      <c r="B18" s="244" t="s">
        <v>105</v>
      </c>
      <c r="C18" s="257" t="s">
        <v>106</v>
      </c>
      <c r="D18" s="245" t="s">
        <v>91</v>
      </c>
      <c r="E18" s="246">
        <v>2</v>
      </c>
      <c r="F18" s="247"/>
      <c r="G18" s="248">
        <f>ROUND(E18*F18,2)</f>
        <v>0</v>
      </c>
      <c r="H18" s="247"/>
      <c r="I18" s="248">
        <f>ROUND(E18*H18,2)</f>
        <v>0</v>
      </c>
      <c r="J18" s="247"/>
      <c r="K18" s="248">
        <f>ROUND(E18*J18,2)</f>
        <v>0</v>
      </c>
      <c r="L18" s="248">
        <v>21</v>
      </c>
      <c r="M18" s="248">
        <f>G18*(1+L18/100)</f>
        <v>0</v>
      </c>
      <c r="N18" s="248">
        <v>0</v>
      </c>
      <c r="O18" s="248">
        <f>ROUND(E18*N18,2)</f>
        <v>0</v>
      </c>
      <c r="P18" s="248">
        <v>5.2999999999999998E-4</v>
      </c>
      <c r="Q18" s="248">
        <f>ROUND(E18*P18,2)</f>
        <v>0</v>
      </c>
      <c r="R18" s="248" t="s">
        <v>107</v>
      </c>
      <c r="S18" s="248" t="s">
        <v>93</v>
      </c>
      <c r="T18" s="249" t="s">
        <v>93</v>
      </c>
      <c r="U18" s="225">
        <v>0.06</v>
      </c>
      <c r="V18" s="225">
        <f>ROUND(E18*U18,2)</f>
        <v>0.12</v>
      </c>
      <c r="W18" s="225"/>
      <c r="X18" s="225" t="s">
        <v>94</v>
      </c>
      <c r="Y18" s="215"/>
      <c r="Z18" s="215"/>
      <c r="AA18" s="215"/>
      <c r="AB18" s="215"/>
      <c r="AC18" s="215"/>
      <c r="AD18" s="215"/>
      <c r="AE18" s="215"/>
      <c r="AF18" s="215"/>
      <c r="AG18" s="215" t="s">
        <v>95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43">
        <v>5</v>
      </c>
      <c r="B19" s="244" t="s">
        <v>108</v>
      </c>
      <c r="C19" s="257" t="s">
        <v>109</v>
      </c>
      <c r="D19" s="245" t="s">
        <v>91</v>
      </c>
      <c r="E19" s="246">
        <v>1</v>
      </c>
      <c r="F19" s="247"/>
      <c r="G19" s="248">
        <f>ROUND(E19*F19,2)</f>
        <v>0</v>
      </c>
      <c r="H19" s="247"/>
      <c r="I19" s="248">
        <f>ROUND(E19*H19,2)</f>
        <v>0</v>
      </c>
      <c r="J19" s="247"/>
      <c r="K19" s="248">
        <f>ROUND(E19*J19,2)</f>
        <v>0</v>
      </c>
      <c r="L19" s="248">
        <v>21</v>
      </c>
      <c r="M19" s="248">
        <f>G19*(1+L19/100)</f>
        <v>0</v>
      </c>
      <c r="N19" s="248">
        <v>0</v>
      </c>
      <c r="O19" s="248">
        <f>ROUND(E19*N19,2)</f>
        <v>0</v>
      </c>
      <c r="P19" s="248">
        <v>1.23E-3</v>
      </c>
      <c r="Q19" s="248">
        <f>ROUND(E19*P19,2)</f>
        <v>0</v>
      </c>
      <c r="R19" s="248" t="s">
        <v>107</v>
      </c>
      <c r="S19" s="248" t="s">
        <v>93</v>
      </c>
      <c r="T19" s="249" t="s">
        <v>93</v>
      </c>
      <c r="U19" s="225">
        <v>7.0000000000000007E-2</v>
      </c>
      <c r="V19" s="225">
        <f>ROUND(E19*U19,2)</f>
        <v>7.0000000000000007E-2</v>
      </c>
      <c r="W19" s="225"/>
      <c r="X19" s="225" t="s">
        <v>94</v>
      </c>
      <c r="Y19" s="215"/>
      <c r="Z19" s="215"/>
      <c r="AA19" s="215"/>
      <c r="AB19" s="215"/>
      <c r="AC19" s="215"/>
      <c r="AD19" s="215"/>
      <c r="AE19" s="215"/>
      <c r="AF19" s="215"/>
      <c r="AG19" s="215" t="s">
        <v>95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43">
        <v>6</v>
      </c>
      <c r="B20" s="244" t="s">
        <v>110</v>
      </c>
      <c r="C20" s="257" t="s">
        <v>111</v>
      </c>
      <c r="D20" s="245" t="s">
        <v>112</v>
      </c>
      <c r="E20" s="246">
        <v>33.5</v>
      </c>
      <c r="F20" s="247"/>
      <c r="G20" s="248">
        <f>ROUND(E20*F20,2)</f>
        <v>0</v>
      </c>
      <c r="H20" s="247"/>
      <c r="I20" s="248">
        <f>ROUND(E20*H20,2)</f>
        <v>0</v>
      </c>
      <c r="J20" s="247"/>
      <c r="K20" s="248">
        <f>ROUND(E20*J20,2)</f>
        <v>0</v>
      </c>
      <c r="L20" s="248">
        <v>21</v>
      </c>
      <c r="M20" s="248">
        <f>G20*(1+L20/100)</f>
        <v>0</v>
      </c>
      <c r="N20" s="248">
        <v>1.1E-4</v>
      </c>
      <c r="O20" s="248">
        <f>ROUND(E20*N20,2)</f>
        <v>0</v>
      </c>
      <c r="P20" s="248">
        <v>2.15E-3</v>
      </c>
      <c r="Q20" s="248">
        <f>ROUND(E20*P20,2)</f>
        <v>7.0000000000000007E-2</v>
      </c>
      <c r="R20" s="248" t="s">
        <v>107</v>
      </c>
      <c r="S20" s="248" t="s">
        <v>93</v>
      </c>
      <c r="T20" s="249" t="s">
        <v>93</v>
      </c>
      <c r="U20" s="225">
        <v>0.03</v>
      </c>
      <c r="V20" s="225">
        <f>ROUND(E20*U20,2)</f>
        <v>1.01</v>
      </c>
      <c r="W20" s="225"/>
      <c r="X20" s="225" t="s">
        <v>94</v>
      </c>
      <c r="Y20" s="215"/>
      <c r="Z20" s="215"/>
      <c r="AA20" s="215"/>
      <c r="AB20" s="215"/>
      <c r="AC20" s="215"/>
      <c r="AD20" s="215"/>
      <c r="AE20" s="215"/>
      <c r="AF20" s="215"/>
      <c r="AG20" s="215" t="s">
        <v>95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">
      <c r="A21" s="243">
        <v>7</v>
      </c>
      <c r="B21" s="244" t="s">
        <v>113</v>
      </c>
      <c r="C21" s="257" t="s">
        <v>114</v>
      </c>
      <c r="D21" s="245" t="s">
        <v>112</v>
      </c>
      <c r="E21" s="246">
        <v>0.5</v>
      </c>
      <c r="F21" s="247"/>
      <c r="G21" s="248">
        <f>ROUND(E21*F21,2)</f>
        <v>0</v>
      </c>
      <c r="H21" s="247"/>
      <c r="I21" s="248">
        <f>ROUND(E21*H21,2)</f>
        <v>0</v>
      </c>
      <c r="J21" s="247"/>
      <c r="K21" s="248">
        <f>ROUND(E21*J21,2)</f>
        <v>0</v>
      </c>
      <c r="L21" s="248">
        <v>21</v>
      </c>
      <c r="M21" s="248">
        <f>G21*(1+L21/100)</f>
        <v>0</v>
      </c>
      <c r="N21" s="248">
        <v>3.0100000000000001E-3</v>
      </c>
      <c r="O21" s="248">
        <f>ROUND(E21*N21,2)</f>
        <v>0</v>
      </c>
      <c r="P21" s="248">
        <v>0</v>
      </c>
      <c r="Q21" s="248">
        <f>ROUND(E21*P21,2)</f>
        <v>0</v>
      </c>
      <c r="R21" s="248" t="s">
        <v>107</v>
      </c>
      <c r="S21" s="248" t="s">
        <v>93</v>
      </c>
      <c r="T21" s="249" t="s">
        <v>93</v>
      </c>
      <c r="U21" s="225">
        <v>0.28999999999999998</v>
      </c>
      <c r="V21" s="225">
        <f>ROUND(E21*U21,2)</f>
        <v>0.15</v>
      </c>
      <c r="W21" s="225"/>
      <c r="X21" s="225" t="s">
        <v>94</v>
      </c>
      <c r="Y21" s="215"/>
      <c r="Z21" s="215"/>
      <c r="AA21" s="215"/>
      <c r="AB21" s="215"/>
      <c r="AC21" s="215"/>
      <c r="AD21" s="215"/>
      <c r="AE21" s="215"/>
      <c r="AF21" s="215"/>
      <c r="AG21" s="215" t="s">
        <v>95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ht="22.5" outlineLevel="1" x14ac:dyDescent="0.2">
      <c r="A22" s="234">
        <v>8</v>
      </c>
      <c r="B22" s="235" t="s">
        <v>115</v>
      </c>
      <c r="C22" s="254" t="s">
        <v>116</v>
      </c>
      <c r="D22" s="236" t="s">
        <v>112</v>
      </c>
      <c r="E22" s="237">
        <v>7</v>
      </c>
      <c r="F22" s="238"/>
      <c r="G22" s="239">
        <f>ROUND(E22*F22,2)</f>
        <v>0</v>
      </c>
      <c r="H22" s="238"/>
      <c r="I22" s="239">
        <f>ROUND(E22*H22,2)</f>
        <v>0</v>
      </c>
      <c r="J22" s="238"/>
      <c r="K22" s="239">
        <f>ROUND(E22*J22,2)</f>
        <v>0</v>
      </c>
      <c r="L22" s="239">
        <v>21</v>
      </c>
      <c r="M22" s="239">
        <f>G22*(1+L22/100)</f>
        <v>0</v>
      </c>
      <c r="N22" s="239">
        <v>1.66E-3</v>
      </c>
      <c r="O22" s="239">
        <f>ROUND(E22*N22,2)</f>
        <v>0.01</v>
      </c>
      <c r="P22" s="239">
        <v>0</v>
      </c>
      <c r="Q22" s="239">
        <f>ROUND(E22*P22,2)</f>
        <v>0</v>
      </c>
      <c r="R22" s="239" t="s">
        <v>107</v>
      </c>
      <c r="S22" s="239" t="s">
        <v>93</v>
      </c>
      <c r="T22" s="240" t="s">
        <v>93</v>
      </c>
      <c r="U22" s="225">
        <v>0.35470000000000002</v>
      </c>
      <c r="V22" s="225">
        <f>ROUND(E22*U22,2)</f>
        <v>2.48</v>
      </c>
      <c r="W22" s="225"/>
      <c r="X22" s="225" t="s">
        <v>94</v>
      </c>
      <c r="Y22" s="215"/>
      <c r="Z22" s="215"/>
      <c r="AA22" s="215"/>
      <c r="AB22" s="215"/>
      <c r="AC22" s="215"/>
      <c r="AD22" s="215"/>
      <c r="AE22" s="215"/>
      <c r="AF22" s="215"/>
      <c r="AG22" s="215" t="s">
        <v>95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22"/>
      <c r="B23" s="223"/>
      <c r="C23" s="255" t="s">
        <v>117</v>
      </c>
      <c r="D23" s="241"/>
      <c r="E23" s="241"/>
      <c r="F23" s="241"/>
      <c r="G23" s="241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15"/>
      <c r="Z23" s="215"/>
      <c r="AA23" s="215"/>
      <c r="AB23" s="215"/>
      <c r="AC23" s="215"/>
      <c r="AD23" s="215"/>
      <c r="AE23" s="215"/>
      <c r="AF23" s="215"/>
      <c r="AG23" s="215" t="s">
        <v>97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22"/>
      <c r="B24" s="223"/>
      <c r="C24" s="256" t="s">
        <v>118</v>
      </c>
      <c r="D24" s="242"/>
      <c r="E24" s="242"/>
      <c r="F24" s="242"/>
      <c r="G24" s="242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5"/>
      <c r="V24" s="225"/>
      <c r="W24" s="225"/>
      <c r="X24" s="225"/>
      <c r="Y24" s="215"/>
      <c r="Z24" s="215"/>
      <c r="AA24" s="215"/>
      <c r="AB24" s="215"/>
      <c r="AC24" s="215"/>
      <c r="AD24" s="215"/>
      <c r="AE24" s="215"/>
      <c r="AF24" s="215"/>
      <c r="AG24" s="215" t="s">
        <v>99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ht="22.5" outlineLevel="1" x14ac:dyDescent="0.2">
      <c r="A25" s="243">
        <v>9</v>
      </c>
      <c r="B25" s="244" t="s">
        <v>119</v>
      </c>
      <c r="C25" s="257" t="s">
        <v>120</v>
      </c>
      <c r="D25" s="245" t="s">
        <v>91</v>
      </c>
      <c r="E25" s="246">
        <v>2</v>
      </c>
      <c r="F25" s="247"/>
      <c r="G25" s="248">
        <f>ROUND(E25*F25,2)</f>
        <v>0</v>
      </c>
      <c r="H25" s="247"/>
      <c r="I25" s="248">
        <f>ROUND(E25*H25,2)</f>
        <v>0</v>
      </c>
      <c r="J25" s="247"/>
      <c r="K25" s="248">
        <f>ROUND(E25*J25,2)</f>
        <v>0</v>
      </c>
      <c r="L25" s="248">
        <v>21</v>
      </c>
      <c r="M25" s="248">
        <f>G25*(1+L25/100)</f>
        <v>0</v>
      </c>
      <c r="N25" s="248">
        <v>0</v>
      </c>
      <c r="O25" s="248">
        <f>ROUND(E25*N25,2)</f>
        <v>0</v>
      </c>
      <c r="P25" s="248">
        <v>0</v>
      </c>
      <c r="Q25" s="248">
        <f>ROUND(E25*P25,2)</f>
        <v>0</v>
      </c>
      <c r="R25" s="248" t="s">
        <v>107</v>
      </c>
      <c r="S25" s="248" t="s">
        <v>93</v>
      </c>
      <c r="T25" s="249" t="s">
        <v>93</v>
      </c>
      <c r="U25" s="225">
        <v>6.4000000000000001E-2</v>
      </c>
      <c r="V25" s="225">
        <f>ROUND(E25*U25,2)</f>
        <v>0.13</v>
      </c>
      <c r="W25" s="225"/>
      <c r="X25" s="225" t="s">
        <v>94</v>
      </c>
      <c r="Y25" s="215"/>
      <c r="Z25" s="215"/>
      <c r="AA25" s="215"/>
      <c r="AB25" s="215"/>
      <c r="AC25" s="215"/>
      <c r="AD25" s="215"/>
      <c r="AE25" s="215"/>
      <c r="AF25" s="215"/>
      <c r="AG25" s="215" t="s">
        <v>95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ht="22.5" outlineLevel="1" x14ac:dyDescent="0.2">
      <c r="A26" s="243">
        <v>10</v>
      </c>
      <c r="B26" s="244" t="s">
        <v>121</v>
      </c>
      <c r="C26" s="257" t="s">
        <v>122</v>
      </c>
      <c r="D26" s="245" t="s">
        <v>112</v>
      </c>
      <c r="E26" s="246">
        <v>40</v>
      </c>
      <c r="F26" s="247"/>
      <c r="G26" s="248">
        <f>ROUND(E26*F26,2)</f>
        <v>0</v>
      </c>
      <c r="H26" s="247"/>
      <c r="I26" s="248">
        <f>ROUND(E26*H26,2)</f>
        <v>0</v>
      </c>
      <c r="J26" s="247"/>
      <c r="K26" s="248">
        <f>ROUND(E26*J26,2)</f>
        <v>0</v>
      </c>
      <c r="L26" s="248">
        <v>21</v>
      </c>
      <c r="M26" s="248">
        <f>G26*(1+L26/100)</f>
        <v>0</v>
      </c>
      <c r="N26" s="248">
        <v>0</v>
      </c>
      <c r="O26" s="248">
        <f>ROUND(E26*N26,2)</f>
        <v>0</v>
      </c>
      <c r="P26" s="248">
        <v>0</v>
      </c>
      <c r="Q26" s="248">
        <f>ROUND(E26*P26,2)</f>
        <v>0</v>
      </c>
      <c r="R26" s="248" t="s">
        <v>107</v>
      </c>
      <c r="S26" s="248" t="s">
        <v>93</v>
      </c>
      <c r="T26" s="249" t="s">
        <v>93</v>
      </c>
      <c r="U26" s="225">
        <v>6.2E-2</v>
      </c>
      <c r="V26" s="225">
        <f>ROUND(E26*U26,2)</f>
        <v>2.48</v>
      </c>
      <c r="W26" s="225"/>
      <c r="X26" s="225" t="s">
        <v>94</v>
      </c>
      <c r="Y26" s="215"/>
      <c r="Z26" s="215"/>
      <c r="AA26" s="215"/>
      <c r="AB26" s="215"/>
      <c r="AC26" s="215"/>
      <c r="AD26" s="215"/>
      <c r="AE26" s="215"/>
      <c r="AF26" s="215"/>
      <c r="AG26" s="215" t="s">
        <v>95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ht="22.5" outlineLevel="1" x14ac:dyDescent="0.2">
      <c r="A27" s="243">
        <v>11</v>
      </c>
      <c r="B27" s="244" t="s">
        <v>123</v>
      </c>
      <c r="C27" s="257" t="s">
        <v>124</v>
      </c>
      <c r="D27" s="245" t="s">
        <v>91</v>
      </c>
      <c r="E27" s="246">
        <v>1</v>
      </c>
      <c r="F27" s="247"/>
      <c r="G27" s="248">
        <f>ROUND(E27*F27,2)</f>
        <v>0</v>
      </c>
      <c r="H27" s="247"/>
      <c r="I27" s="248">
        <f>ROUND(E27*H27,2)</f>
        <v>0</v>
      </c>
      <c r="J27" s="247"/>
      <c r="K27" s="248">
        <f>ROUND(E27*J27,2)</f>
        <v>0</v>
      </c>
      <c r="L27" s="248">
        <v>21</v>
      </c>
      <c r="M27" s="248">
        <f>G27*(1+L27/100)</f>
        <v>0</v>
      </c>
      <c r="N27" s="248">
        <v>0</v>
      </c>
      <c r="O27" s="248">
        <f>ROUND(E27*N27,2)</f>
        <v>0</v>
      </c>
      <c r="P27" s="248">
        <v>0</v>
      </c>
      <c r="Q27" s="248">
        <f>ROUND(E27*P27,2)</f>
        <v>0</v>
      </c>
      <c r="R27" s="248" t="s">
        <v>107</v>
      </c>
      <c r="S27" s="248" t="s">
        <v>93</v>
      </c>
      <c r="T27" s="249" t="s">
        <v>125</v>
      </c>
      <c r="U27" s="225">
        <v>0.48199999999999998</v>
      </c>
      <c r="V27" s="225">
        <f>ROUND(E27*U27,2)</f>
        <v>0.48</v>
      </c>
      <c r="W27" s="225"/>
      <c r="X27" s="225" t="s">
        <v>94</v>
      </c>
      <c r="Y27" s="215"/>
      <c r="Z27" s="215"/>
      <c r="AA27" s="215"/>
      <c r="AB27" s="215"/>
      <c r="AC27" s="215"/>
      <c r="AD27" s="215"/>
      <c r="AE27" s="215"/>
      <c r="AF27" s="215"/>
      <c r="AG27" s="215" t="s">
        <v>95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">
      <c r="A28" s="243">
        <v>12</v>
      </c>
      <c r="B28" s="244" t="s">
        <v>126</v>
      </c>
      <c r="C28" s="257" t="s">
        <v>127</v>
      </c>
      <c r="D28" s="245" t="s">
        <v>91</v>
      </c>
      <c r="E28" s="246">
        <v>1</v>
      </c>
      <c r="F28" s="247"/>
      <c r="G28" s="248">
        <f>ROUND(E28*F28,2)</f>
        <v>0</v>
      </c>
      <c r="H28" s="247"/>
      <c r="I28" s="248">
        <f>ROUND(E28*H28,2)</f>
        <v>0</v>
      </c>
      <c r="J28" s="247"/>
      <c r="K28" s="248">
        <f>ROUND(E28*J28,2)</f>
        <v>0</v>
      </c>
      <c r="L28" s="248">
        <v>21</v>
      </c>
      <c r="M28" s="248">
        <f>G28*(1+L28/100)</f>
        <v>0</v>
      </c>
      <c r="N28" s="248">
        <v>2.5000000000000001E-4</v>
      </c>
      <c r="O28" s="248">
        <f>ROUND(E28*N28,2)</f>
        <v>0</v>
      </c>
      <c r="P28" s="248">
        <v>0</v>
      </c>
      <c r="Q28" s="248">
        <f>ROUND(E28*P28,2)</f>
        <v>0</v>
      </c>
      <c r="R28" s="248" t="s">
        <v>107</v>
      </c>
      <c r="S28" s="248" t="s">
        <v>93</v>
      </c>
      <c r="T28" s="249" t="s">
        <v>93</v>
      </c>
      <c r="U28" s="225">
        <v>0.36</v>
      </c>
      <c r="V28" s="225">
        <f>ROUND(E28*U28,2)</f>
        <v>0.36</v>
      </c>
      <c r="W28" s="225"/>
      <c r="X28" s="225" t="s">
        <v>94</v>
      </c>
      <c r="Y28" s="215"/>
      <c r="Z28" s="215"/>
      <c r="AA28" s="215"/>
      <c r="AB28" s="215"/>
      <c r="AC28" s="215"/>
      <c r="AD28" s="215"/>
      <c r="AE28" s="215"/>
      <c r="AF28" s="215"/>
      <c r="AG28" s="215" t="s">
        <v>95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">
      <c r="A29" s="243">
        <v>13</v>
      </c>
      <c r="B29" s="244" t="s">
        <v>128</v>
      </c>
      <c r="C29" s="257" t="s">
        <v>129</v>
      </c>
      <c r="D29" s="245" t="s">
        <v>91</v>
      </c>
      <c r="E29" s="246">
        <v>1</v>
      </c>
      <c r="F29" s="247"/>
      <c r="G29" s="248">
        <f>ROUND(E29*F29,2)</f>
        <v>0</v>
      </c>
      <c r="H29" s="247"/>
      <c r="I29" s="248">
        <f>ROUND(E29*H29,2)</f>
        <v>0</v>
      </c>
      <c r="J29" s="247"/>
      <c r="K29" s="248">
        <f>ROUND(E29*J29,2)</f>
        <v>0</v>
      </c>
      <c r="L29" s="248">
        <v>21</v>
      </c>
      <c r="M29" s="248">
        <f>G29*(1+L29/100)</f>
        <v>0</v>
      </c>
      <c r="N29" s="248">
        <v>3.0000000000000001E-5</v>
      </c>
      <c r="O29" s="248">
        <f>ROUND(E29*N29,2)</f>
        <v>0</v>
      </c>
      <c r="P29" s="248">
        <v>0</v>
      </c>
      <c r="Q29" s="248">
        <f>ROUND(E29*P29,2)</f>
        <v>0</v>
      </c>
      <c r="R29" s="248" t="s">
        <v>107</v>
      </c>
      <c r="S29" s="248" t="s">
        <v>93</v>
      </c>
      <c r="T29" s="249" t="s">
        <v>93</v>
      </c>
      <c r="U29" s="225">
        <v>0.17</v>
      </c>
      <c r="V29" s="225">
        <f>ROUND(E29*U29,2)</f>
        <v>0.17</v>
      </c>
      <c r="W29" s="225"/>
      <c r="X29" s="225" t="s">
        <v>94</v>
      </c>
      <c r="Y29" s="215"/>
      <c r="Z29" s="215"/>
      <c r="AA29" s="215"/>
      <c r="AB29" s="215"/>
      <c r="AC29" s="215"/>
      <c r="AD29" s="215"/>
      <c r="AE29" s="215"/>
      <c r="AF29" s="215"/>
      <c r="AG29" s="215" t="s">
        <v>95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43">
        <v>14</v>
      </c>
      <c r="B30" s="244" t="s">
        <v>130</v>
      </c>
      <c r="C30" s="257" t="s">
        <v>131</v>
      </c>
      <c r="D30" s="245" t="s">
        <v>91</v>
      </c>
      <c r="E30" s="246">
        <v>1</v>
      </c>
      <c r="F30" s="247"/>
      <c r="G30" s="248">
        <f>ROUND(E30*F30,2)</f>
        <v>0</v>
      </c>
      <c r="H30" s="247"/>
      <c r="I30" s="248">
        <f>ROUND(E30*H30,2)</f>
        <v>0</v>
      </c>
      <c r="J30" s="247"/>
      <c r="K30" s="248">
        <f>ROUND(E30*J30,2)</f>
        <v>0</v>
      </c>
      <c r="L30" s="248">
        <v>21</v>
      </c>
      <c r="M30" s="248">
        <f>G30*(1+L30/100)</f>
        <v>0</v>
      </c>
      <c r="N30" s="248">
        <v>3.0000000000000001E-5</v>
      </c>
      <c r="O30" s="248">
        <f>ROUND(E30*N30,2)</f>
        <v>0</v>
      </c>
      <c r="P30" s="248">
        <v>0</v>
      </c>
      <c r="Q30" s="248">
        <f>ROUND(E30*P30,2)</f>
        <v>0</v>
      </c>
      <c r="R30" s="248" t="s">
        <v>107</v>
      </c>
      <c r="S30" s="248" t="s">
        <v>93</v>
      </c>
      <c r="T30" s="249" t="s">
        <v>93</v>
      </c>
      <c r="U30" s="225">
        <v>0.20599999999999999</v>
      </c>
      <c r="V30" s="225">
        <f>ROUND(E30*U30,2)</f>
        <v>0.21</v>
      </c>
      <c r="W30" s="225"/>
      <c r="X30" s="225" t="s">
        <v>94</v>
      </c>
      <c r="Y30" s="215"/>
      <c r="Z30" s="215"/>
      <c r="AA30" s="215"/>
      <c r="AB30" s="215"/>
      <c r="AC30" s="215"/>
      <c r="AD30" s="215"/>
      <c r="AE30" s="215"/>
      <c r="AF30" s="215"/>
      <c r="AG30" s="215" t="s">
        <v>95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43">
        <v>15</v>
      </c>
      <c r="B31" s="244" t="s">
        <v>132</v>
      </c>
      <c r="C31" s="257" t="s">
        <v>133</v>
      </c>
      <c r="D31" s="245" t="s">
        <v>134</v>
      </c>
      <c r="E31" s="246">
        <v>1</v>
      </c>
      <c r="F31" s="247"/>
      <c r="G31" s="248">
        <f>ROUND(E31*F31,2)</f>
        <v>0</v>
      </c>
      <c r="H31" s="247"/>
      <c r="I31" s="248">
        <f>ROUND(E31*H31,2)</f>
        <v>0</v>
      </c>
      <c r="J31" s="247"/>
      <c r="K31" s="248">
        <f>ROUND(E31*J31,2)</f>
        <v>0</v>
      </c>
      <c r="L31" s="248">
        <v>21</v>
      </c>
      <c r="M31" s="248">
        <f>G31*(1+L31/100)</f>
        <v>0</v>
      </c>
      <c r="N31" s="248">
        <v>0</v>
      </c>
      <c r="O31" s="248">
        <f>ROUND(E31*N31,2)</f>
        <v>0</v>
      </c>
      <c r="P31" s="248">
        <v>6.7000000000000004E-2</v>
      </c>
      <c r="Q31" s="248">
        <f>ROUND(E31*P31,2)</f>
        <v>7.0000000000000007E-2</v>
      </c>
      <c r="R31" s="248" t="s">
        <v>107</v>
      </c>
      <c r="S31" s="248" t="s">
        <v>93</v>
      </c>
      <c r="T31" s="249" t="s">
        <v>93</v>
      </c>
      <c r="U31" s="225">
        <v>0.31</v>
      </c>
      <c r="V31" s="225">
        <f>ROUND(E31*U31,2)</f>
        <v>0.31</v>
      </c>
      <c r="W31" s="225"/>
      <c r="X31" s="225" t="s">
        <v>94</v>
      </c>
      <c r="Y31" s="215"/>
      <c r="Z31" s="215"/>
      <c r="AA31" s="215"/>
      <c r="AB31" s="215"/>
      <c r="AC31" s="215"/>
      <c r="AD31" s="215"/>
      <c r="AE31" s="215"/>
      <c r="AF31" s="215"/>
      <c r="AG31" s="215" t="s">
        <v>95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ht="22.5" outlineLevel="1" x14ac:dyDescent="0.2">
      <c r="A32" s="243">
        <v>16</v>
      </c>
      <c r="B32" s="244" t="s">
        <v>135</v>
      </c>
      <c r="C32" s="257" t="s">
        <v>136</v>
      </c>
      <c r="D32" s="245" t="s">
        <v>91</v>
      </c>
      <c r="E32" s="246">
        <v>1</v>
      </c>
      <c r="F32" s="247"/>
      <c r="G32" s="248">
        <f>ROUND(E32*F32,2)</f>
        <v>0</v>
      </c>
      <c r="H32" s="247"/>
      <c r="I32" s="248">
        <f>ROUND(E32*H32,2)</f>
        <v>0</v>
      </c>
      <c r="J32" s="247"/>
      <c r="K32" s="248">
        <f>ROUND(E32*J32,2)</f>
        <v>0</v>
      </c>
      <c r="L32" s="248">
        <v>21</v>
      </c>
      <c r="M32" s="248">
        <f>G32*(1+L32/100)</f>
        <v>0</v>
      </c>
      <c r="N32" s="248">
        <v>3.8999999999999999E-4</v>
      </c>
      <c r="O32" s="248">
        <f>ROUND(E32*N32,2)</f>
        <v>0</v>
      </c>
      <c r="P32" s="248">
        <v>0</v>
      </c>
      <c r="Q32" s="248">
        <f>ROUND(E32*P32,2)</f>
        <v>0</v>
      </c>
      <c r="R32" s="248" t="s">
        <v>137</v>
      </c>
      <c r="S32" s="248" t="s">
        <v>93</v>
      </c>
      <c r="T32" s="249" t="s">
        <v>93</v>
      </c>
      <c r="U32" s="225">
        <v>0.18</v>
      </c>
      <c r="V32" s="225">
        <f>ROUND(E32*U32,2)</f>
        <v>0.18</v>
      </c>
      <c r="W32" s="225"/>
      <c r="X32" s="225" t="s">
        <v>94</v>
      </c>
      <c r="Y32" s="215"/>
      <c r="Z32" s="215"/>
      <c r="AA32" s="215"/>
      <c r="AB32" s="215"/>
      <c r="AC32" s="215"/>
      <c r="AD32" s="215"/>
      <c r="AE32" s="215"/>
      <c r="AF32" s="215"/>
      <c r="AG32" s="215" t="s">
        <v>95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43">
        <v>17</v>
      </c>
      <c r="B33" s="244" t="s">
        <v>138</v>
      </c>
      <c r="C33" s="257" t="s">
        <v>139</v>
      </c>
      <c r="D33" s="245" t="s">
        <v>140</v>
      </c>
      <c r="E33" s="246">
        <v>1</v>
      </c>
      <c r="F33" s="247"/>
      <c r="G33" s="248">
        <f>ROUND(E33*F33,2)</f>
        <v>0</v>
      </c>
      <c r="H33" s="247"/>
      <c r="I33" s="248">
        <f>ROUND(E33*H33,2)</f>
        <v>0</v>
      </c>
      <c r="J33" s="247"/>
      <c r="K33" s="248">
        <f>ROUND(E33*J33,2)</f>
        <v>0</v>
      </c>
      <c r="L33" s="248">
        <v>21</v>
      </c>
      <c r="M33" s="248">
        <f>G33*(1+L33/100)</f>
        <v>0</v>
      </c>
      <c r="N33" s="248">
        <v>0</v>
      </c>
      <c r="O33" s="248">
        <f>ROUND(E33*N33,2)</f>
        <v>0</v>
      </c>
      <c r="P33" s="248">
        <v>0</v>
      </c>
      <c r="Q33" s="248">
        <f>ROUND(E33*P33,2)</f>
        <v>0</v>
      </c>
      <c r="R33" s="248"/>
      <c r="S33" s="248" t="s">
        <v>141</v>
      </c>
      <c r="T33" s="249" t="s">
        <v>125</v>
      </c>
      <c r="U33" s="225">
        <v>0</v>
      </c>
      <c r="V33" s="225">
        <f>ROUND(E33*U33,2)</f>
        <v>0</v>
      </c>
      <c r="W33" s="225"/>
      <c r="X33" s="225" t="s">
        <v>94</v>
      </c>
      <c r="Y33" s="215"/>
      <c r="Z33" s="215"/>
      <c r="AA33" s="215"/>
      <c r="AB33" s="215"/>
      <c r="AC33" s="215"/>
      <c r="AD33" s="215"/>
      <c r="AE33" s="215"/>
      <c r="AF33" s="215"/>
      <c r="AG33" s="215" t="s">
        <v>95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">
      <c r="A34" s="243">
        <v>18</v>
      </c>
      <c r="B34" s="244" t="s">
        <v>142</v>
      </c>
      <c r="C34" s="257" t="s">
        <v>143</v>
      </c>
      <c r="D34" s="245" t="s">
        <v>140</v>
      </c>
      <c r="E34" s="246">
        <v>1</v>
      </c>
      <c r="F34" s="247"/>
      <c r="G34" s="248">
        <f>ROUND(E34*F34,2)</f>
        <v>0</v>
      </c>
      <c r="H34" s="247"/>
      <c r="I34" s="248">
        <f>ROUND(E34*H34,2)</f>
        <v>0</v>
      </c>
      <c r="J34" s="247"/>
      <c r="K34" s="248">
        <f>ROUND(E34*J34,2)</f>
        <v>0</v>
      </c>
      <c r="L34" s="248">
        <v>21</v>
      </c>
      <c r="M34" s="248">
        <f>G34*(1+L34/100)</f>
        <v>0</v>
      </c>
      <c r="N34" s="248">
        <v>0</v>
      </c>
      <c r="O34" s="248">
        <f>ROUND(E34*N34,2)</f>
        <v>0</v>
      </c>
      <c r="P34" s="248">
        <v>0</v>
      </c>
      <c r="Q34" s="248">
        <f>ROUND(E34*P34,2)</f>
        <v>0</v>
      </c>
      <c r="R34" s="248"/>
      <c r="S34" s="248" t="s">
        <v>141</v>
      </c>
      <c r="T34" s="249" t="s">
        <v>125</v>
      </c>
      <c r="U34" s="225">
        <v>0</v>
      </c>
      <c r="V34" s="225">
        <f>ROUND(E34*U34,2)</f>
        <v>0</v>
      </c>
      <c r="W34" s="225"/>
      <c r="X34" s="225" t="s">
        <v>94</v>
      </c>
      <c r="Y34" s="215"/>
      <c r="Z34" s="215"/>
      <c r="AA34" s="215"/>
      <c r="AB34" s="215"/>
      <c r="AC34" s="215"/>
      <c r="AD34" s="215"/>
      <c r="AE34" s="215"/>
      <c r="AF34" s="215"/>
      <c r="AG34" s="215" t="s">
        <v>95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43">
        <v>19</v>
      </c>
      <c r="B35" s="244" t="s">
        <v>144</v>
      </c>
      <c r="C35" s="257" t="s">
        <v>145</v>
      </c>
      <c r="D35" s="245" t="s">
        <v>140</v>
      </c>
      <c r="E35" s="246">
        <v>1</v>
      </c>
      <c r="F35" s="247"/>
      <c r="G35" s="248">
        <f>ROUND(E35*F35,2)</f>
        <v>0</v>
      </c>
      <c r="H35" s="247"/>
      <c r="I35" s="248">
        <f>ROUND(E35*H35,2)</f>
        <v>0</v>
      </c>
      <c r="J35" s="247"/>
      <c r="K35" s="248">
        <f>ROUND(E35*J35,2)</f>
        <v>0</v>
      </c>
      <c r="L35" s="248">
        <v>21</v>
      </c>
      <c r="M35" s="248">
        <f>G35*(1+L35/100)</f>
        <v>0</v>
      </c>
      <c r="N35" s="248">
        <v>0</v>
      </c>
      <c r="O35" s="248">
        <f>ROUND(E35*N35,2)</f>
        <v>0</v>
      </c>
      <c r="P35" s="248">
        <v>0</v>
      </c>
      <c r="Q35" s="248">
        <f>ROUND(E35*P35,2)</f>
        <v>0</v>
      </c>
      <c r="R35" s="248"/>
      <c r="S35" s="248" t="s">
        <v>141</v>
      </c>
      <c r="T35" s="249" t="s">
        <v>125</v>
      </c>
      <c r="U35" s="225">
        <v>0</v>
      </c>
      <c r="V35" s="225">
        <f>ROUND(E35*U35,2)</f>
        <v>0</v>
      </c>
      <c r="W35" s="225"/>
      <c r="X35" s="225" t="s">
        <v>94</v>
      </c>
      <c r="Y35" s="215"/>
      <c r="Z35" s="215"/>
      <c r="AA35" s="215"/>
      <c r="AB35" s="215"/>
      <c r="AC35" s="215"/>
      <c r="AD35" s="215"/>
      <c r="AE35" s="215"/>
      <c r="AF35" s="215"/>
      <c r="AG35" s="215" t="s">
        <v>95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">
      <c r="A36" s="234">
        <v>20</v>
      </c>
      <c r="B36" s="235" t="s">
        <v>146</v>
      </c>
      <c r="C36" s="254" t="s">
        <v>147</v>
      </c>
      <c r="D36" s="236" t="s">
        <v>140</v>
      </c>
      <c r="E36" s="237">
        <v>1</v>
      </c>
      <c r="F36" s="238"/>
      <c r="G36" s="239">
        <f>ROUND(E36*F36,2)</f>
        <v>0</v>
      </c>
      <c r="H36" s="238"/>
      <c r="I36" s="239">
        <f>ROUND(E36*H36,2)</f>
        <v>0</v>
      </c>
      <c r="J36" s="238"/>
      <c r="K36" s="239">
        <f>ROUND(E36*J36,2)</f>
        <v>0</v>
      </c>
      <c r="L36" s="239">
        <v>21</v>
      </c>
      <c r="M36" s="239">
        <f>G36*(1+L36/100)</f>
        <v>0</v>
      </c>
      <c r="N36" s="239">
        <v>0</v>
      </c>
      <c r="O36" s="239">
        <f>ROUND(E36*N36,2)</f>
        <v>0</v>
      </c>
      <c r="P36" s="239">
        <v>0</v>
      </c>
      <c r="Q36" s="239">
        <f>ROUND(E36*P36,2)</f>
        <v>0</v>
      </c>
      <c r="R36" s="239"/>
      <c r="S36" s="239" t="s">
        <v>141</v>
      </c>
      <c r="T36" s="240" t="s">
        <v>125</v>
      </c>
      <c r="U36" s="225">
        <v>0</v>
      </c>
      <c r="V36" s="225">
        <f>ROUND(E36*U36,2)</f>
        <v>0</v>
      </c>
      <c r="W36" s="225"/>
      <c r="X36" s="225" t="s">
        <v>148</v>
      </c>
      <c r="Y36" s="215"/>
      <c r="Z36" s="215"/>
      <c r="AA36" s="215"/>
      <c r="AB36" s="215"/>
      <c r="AC36" s="215"/>
      <c r="AD36" s="215"/>
      <c r="AE36" s="215"/>
      <c r="AF36" s="215"/>
      <c r="AG36" s="215" t="s">
        <v>149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22">
        <v>21</v>
      </c>
      <c r="B37" s="223" t="s">
        <v>150</v>
      </c>
      <c r="C37" s="258" t="s">
        <v>151</v>
      </c>
      <c r="D37" s="224" t="s">
        <v>0</v>
      </c>
      <c r="E37" s="250"/>
      <c r="F37" s="226"/>
      <c r="G37" s="225">
        <f>ROUND(E37*F37,2)</f>
        <v>0</v>
      </c>
      <c r="H37" s="226"/>
      <c r="I37" s="225">
        <f>ROUND(E37*H37,2)</f>
        <v>0</v>
      </c>
      <c r="J37" s="226"/>
      <c r="K37" s="225">
        <f>ROUND(E37*J37,2)</f>
        <v>0</v>
      </c>
      <c r="L37" s="225">
        <v>21</v>
      </c>
      <c r="M37" s="225">
        <f>G37*(1+L37/100)</f>
        <v>0</v>
      </c>
      <c r="N37" s="225">
        <v>0</v>
      </c>
      <c r="O37" s="225">
        <f>ROUND(E37*N37,2)</f>
        <v>0</v>
      </c>
      <c r="P37" s="225">
        <v>0</v>
      </c>
      <c r="Q37" s="225">
        <f>ROUND(E37*P37,2)</f>
        <v>0</v>
      </c>
      <c r="R37" s="225" t="s">
        <v>107</v>
      </c>
      <c r="S37" s="225" t="s">
        <v>93</v>
      </c>
      <c r="T37" s="225" t="s">
        <v>93</v>
      </c>
      <c r="U37" s="225">
        <v>0</v>
      </c>
      <c r="V37" s="225">
        <f>ROUND(E37*U37,2)</f>
        <v>0</v>
      </c>
      <c r="W37" s="225"/>
      <c r="X37" s="225" t="s">
        <v>152</v>
      </c>
      <c r="Y37" s="215"/>
      <c r="Z37" s="215"/>
      <c r="AA37" s="215"/>
      <c r="AB37" s="215"/>
      <c r="AC37" s="215"/>
      <c r="AD37" s="215"/>
      <c r="AE37" s="215"/>
      <c r="AF37" s="215"/>
      <c r="AG37" s="215" t="s">
        <v>153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">
      <c r="A38" s="222"/>
      <c r="B38" s="223"/>
      <c r="C38" s="259" t="s">
        <v>154</v>
      </c>
      <c r="D38" s="251"/>
      <c r="E38" s="251"/>
      <c r="F38" s="251"/>
      <c r="G38" s="251"/>
      <c r="H38" s="225"/>
      <c r="I38" s="225"/>
      <c r="J38" s="225"/>
      <c r="K38" s="225"/>
      <c r="L38" s="225"/>
      <c r="M38" s="225"/>
      <c r="N38" s="225"/>
      <c r="O38" s="225"/>
      <c r="P38" s="225"/>
      <c r="Q38" s="225"/>
      <c r="R38" s="225"/>
      <c r="S38" s="225"/>
      <c r="T38" s="225"/>
      <c r="U38" s="225"/>
      <c r="V38" s="225"/>
      <c r="W38" s="225"/>
      <c r="X38" s="225"/>
      <c r="Y38" s="215"/>
      <c r="Z38" s="215"/>
      <c r="AA38" s="215"/>
      <c r="AB38" s="215"/>
      <c r="AC38" s="215"/>
      <c r="AD38" s="215"/>
      <c r="AE38" s="215"/>
      <c r="AF38" s="215"/>
      <c r="AG38" s="215" t="s">
        <v>97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x14ac:dyDescent="0.2">
      <c r="A39" s="3"/>
      <c r="B39" s="4"/>
      <c r="C39" s="260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AE39">
        <v>12</v>
      </c>
      <c r="AF39">
        <v>21</v>
      </c>
      <c r="AG39" t="s">
        <v>74</v>
      </c>
    </row>
    <row r="40" spans="1:60" x14ac:dyDescent="0.2">
      <c r="A40" s="218"/>
      <c r="B40" s="219" t="s">
        <v>29</v>
      </c>
      <c r="C40" s="261"/>
      <c r="D40" s="220"/>
      <c r="E40" s="221"/>
      <c r="F40" s="221"/>
      <c r="G40" s="252">
        <f>G8+G17</f>
        <v>0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AE40">
        <f>SUMIF(L7:L38,AE39,G7:G38)</f>
        <v>0</v>
      </c>
      <c r="AF40">
        <f>SUMIF(L7:L38,AF39,G7:G38)</f>
        <v>0</v>
      </c>
      <c r="AG40" t="s">
        <v>155</v>
      </c>
    </row>
    <row r="41" spans="1:60" x14ac:dyDescent="0.2">
      <c r="C41" s="262"/>
      <c r="D41" s="10"/>
      <c r="AG41" t="s">
        <v>156</v>
      </c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oXgRrgSW4jQ9/vftBzG5qlOx9dJCtLm46Ut9Ai5KzTkLrY1QAdNBOgAByuL95OsWsFg4gFpQx39u24Yb6uHAxA==" saltValue="MrRZQb4lVku6l/A4W2Mhng==" spinCount="100000" sheet="1"/>
  <mergeCells count="12">
    <mergeCell ref="C13:G13"/>
    <mergeCell ref="C14:G14"/>
    <mergeCell ref="C16:G16"/>
    <mergeCell ref="C23:G23"/>
    <mergeCell ref="C24:G24"/>
    <mergeCell ref="C38:G38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1.5 1.5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'1.5 1.5 Pol'!Názvy_tisku</vt:lpstr>
      <vt:lpstr>oadresa</vt:lpstr>
      <vt:lpstr>Stavba!Objednatel</vt:lpstr>
      <vt:lpstr>Stavba!Objekt</vt:lpstr>
      <vt:lpstr>'1.5 1.5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Radomír Jurášek</dc:creator>
  <cp:lastModifiedBy>Radomír Jurášek</cp:lastModifiedBy>
  <cp:lastPrinted>2019-03-19T12:27:02Z</cp:lastPrinted>
  <dcterms:created xsi:type="dcterms:W3CDTF">2009-04-08T07:15:50Z</dcterms:created>
  <dcterms:modified xsi:type="dcterms:W3CDTF">2024-02-28T12:05:59Z</dcterms:modified>
</cp:coreProperties>
</file>